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2030"/>
  </bookViews>
  <sheets>
    <sheet name="Vol5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 s="1"/>
  <c r="C18" i="1"/>
  <c r="G20" i="1" s="1"/>
  <c r="D18" i="1"/>
  <c r="E18" i="1"/>
  <c r="E17" i="1" s="1"/>
  <c r="E16" i="1" s="1"/>
  <c r="E15" i="1" s="1"/>
  <c r="E14" i="1" s="1"/>
  <c r="E13" i="1" s="1"/>
  <c r="E12" i="1" s="1"/>
  <c r="C19" i="1"/>
  <c r="F19" i="1"/>
  <c r="C20" i="1"/>
  <c r="F20" i="1" s="1"/>
  <c r="D24" i="1"/>
  <c r="E24" i="1"/>
  <c r="D25" i="1"/>
  <c r="D26" i="1" s="1"/>
  <c r="C28" i="1"/>
  <c r="F28" i="1"/>
  <c r="C29" i="1"/>
  <c r="F29" i="1"/>
  <c r="C30" i="1"/>
  <c r="G31" i="1" s="1"/>
  <c r="D30" i="1"/>
  <c r="E30" i="1"/>
  <c r="D31" i="1"/>
  <c r="C31" i="1" s="1"/>
  <c r="E31" i="1"/>
  <c r="D32" i="1"/>
  <c r="C32" i="1" s="1"/>
  <c r="E32" i="1"/>
  <c r="E33" i="1" s="1"/>
  <c r="E34" i="1" s="1"/>
  <c r="E35" i="1" s="1"/>
  <c r="D33" i="1"/>
  <c r="D34" i="1" s="1"/>
  <c r="F32" i="1" l="1"/>
  <c r="D22" i="1"/>
  <c r="D35" i="1"/>
  <c r="C35" i="1" s="1"/>
  <c r="F35" i="1" s="1"/>
  <c r="C34" i="1"/>
  <c r="F34" i="1" s="1"/>
  <c r="F31" i="1"/>
  <c r="C26" i="1"/>
  <c r="D27" i="1"/>
  <c r="D15" i="1"/>
  <c r="C16" i="1"/>
  <c r="G30" i="1"/>
  <c r="C33" i="1"/>
  <c r="C25" i="1"/>
  <c r="E23" i="1"/>
  <c r="F18" i="1"/>
  <c r="C17" i="1"/>
  <c r="G32" i="1"/>
  <c r="C24" i="1"/>
  <c r="D23" i="1"/>
  <c r="C23" i="1" s="1"/>
  <c r="E22" i="1"/>
  <c r="E21" i="1" s="1"/>
  <c r="F4" i="1" s="1"/>
  <c r="F30" i="1"/>
  <c r="E25" i="1"/>
  <c r="E26" i="1" s="1"/>
  <c r="E27" i="1" s="1"/>
  <c r="G35" i="1" l="1"/>
  <c r="F33" i="1"/>
  <c r="D21" i="1"/>
  <c r="C21" i="1" s="1"/>
  <c r="C22" i="1"/>
  <c r="F23" i="1"/>
  <c r="G25" i="1"/>
  <c r="G33" i="1"/>
  <c r="G34" i="1"/>
  <c r="F25" i="1"/>
  <c r="D14" i="1"/>
  <c r="C15" i="1"/>
  <c r="F26" i="1"/>
  <c r="G28" i="1"/>
  <c r="G19" i="1"/>
  <c r="F17" i="1"/>
  <c r="F24" i="1"/>
  <c r="G26" i="1"/>
  <c r="F16" i="1"/>
  <c r="G18" i="1"/>
  <c r="C27" i="1"/>
  <c r="D13" i="1" l="1"/>
  <c r="C14" i="1"/>
  <c r="G24" i="1"/>
  <c r="F22" i="1"/>
  <c r="G23" i="1"/>
  <c r="F21" i="1"/>
  <c r="G2" i="1" s="1"/>
  <c r="G22" i="1"/>
  <c r="G21" i="1"/>
  <c r="F27" i="1"/>
  <c r="H2" i="1" s="1"/>
  <c r="G29" i="1"/>
  <c r="G27" i="1"/>
  <c r="G17" i="1"/>
  <c r="F15" i="1"/>
  <c r="G3" i="1" l="1"/>
  <c r="G4" i="1"/>
  <c r="F14" i="1"/>
  <c r="G16" i="1"/>
  <c r="H4" i="1"/>
  <c r="H3" i="1"/>
  <c r="H5" i="1" s="1"/>
  <c r="H6" i="1" s="1"/>
  <c r="D12" i="1"/>
  <c r="C13" i="1"/>
  <c r="G15" i="1" l="1"/>
  <c r="F13" i="1"/>
  <c r="F3" i="1"/>
  <c r="F5" i="1" s="1"/>
  <c r="C12" i="1"/>
  <c r="G5" i="1"/>
  <c r="G6" i="1" s="1"/>
  <c r="F2" i="1" l="1"/>
  <c r="F6" i="1" s="1"/>
  <c r="F12" i="1"/>
  <c r="G14" i="1"/>
</calcChain>
</file>

<file path=xl/sharedStrings.xml><?xml version="1.0" encoding="utf-8"?>
<sst xmlns="http://schemas.openxmlformats.org/spreadsheetml/2006/main" count="59" uniqueCount="35">
  <si>
    <t>6/15 to 6/16</t>
  </si>
  <si>
    <t>Note: Only data recevied was for 7 and 8 AM, and 4 and 5 PM. All other results were estimated</t>
  </si>
  <si>
    <t>Pk _3 _Hr</t>
  </si>
  <si>
    <t>Pk_Hr</t>
  </si>
  <si>
    <t>SB</t>
  </si>
  <si>
    <t>NB</t>
  </si>
  <si>
    <t>Total</t>
  </si>
  <si>
    <t>Time</t>
  </si>
  <si>
    <t>Date</t>
  </si>
  <si>
    <t>'NT 0117'</t>
  </si>
  <si>
    <t>'Counter #':</t>
  </si>
  <si>
    <t xml:space="preserve"> WA'</t>
  </si>
  <si>
    <t>'Tacoma</t>
  </si>
  <si>
    <t xml:space="preserve"> State':</t>
  </si>
  <si>
    <t>'City</t>
  </si>
  <si>
    <t>E D St n/o E 21st'</t>
  </si>
  <si>
    <t>'Location':</t>
  </si>
  <si>
    <t>'10.0'</t>
  </si>
  <si>
    <t>Sensor Spacing:</t>
  </si>
  <si>
    <t>54'</t>
  </si>
  <si>
    <t>Sensor Layout:</t>
  </si>
  <si>
    <t>S/W</t>
  </si>
  <si>
    <t>Start Time:</t>
  </si>
  <si>
    <t>Direction</t>
  </si>
  <si>
    <t>N/E</t>
  </si>
  <si>
    <t>Start Date:</t>
  </si>
  <si>
    <t>'13-192-49'</t>
  </si>
  <si>
    <t>Site Code:</t>
  </si>
  <si>
    <t>PM_Pk</t>
  </si>
  <si>
    <t>AM_Pk</t>
  </si>
  <si>
    <t>ADT</t>
  </si>
  <si>
    <t>JNODE</t>
  </si>
  <si>
    <t>INODE</t>
  </si>
  <si>
    <t>Taylor Way n/o 509'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</si>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</sst>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18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" fontId="0" fillId="2" borderId="0" xfId="0" applyNumberFormat="1" applyFill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3" borderId="0" xfId="0" applyFill="1"/>
    <xf numFmtId="0" fontId="0" fillId="0" borderId="0" xfId="0" quotePrefix="1"/>
    <xf numFmtId="0" fontId="0" fillId="0" borderId="0" xfId="0" quotePrefix="1" applyFill="1"/>
    <xf numFmtId="19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5"/>
  <sheetViews>
    <sheetView tabSelected="1" workbookViewId="0">
      <selection activeCell="F11" sqref="F11"/>
    </sheetView>
  </sheetViews>
  <sheetFormatPr defaultRowHeight="15" x14ac:dyDescent="0.25"/>
  <cols>
    <col min="1" max="1" width="16.7109375" customWidth="1"/>
    <col min="2" max="2" width="11.5703125" customWidth="1"/>
    <col min="13" max="15" width="9.7109375" bestFit="1" customWidth="1"/>
    <col min="17" max="19" width="9.7109375" bestFit="1" customWidth="1"/>
  </cols>
  <sheetData>
    <row r="1" spans="1:19" x14ac:dyDescent="0.25">
      <c r="A1" t="s">
        <v>34</v>
      </c>
      <c r="B1" s="11" t="s">
        <v>33</v>
      </c>
      <c r="D1" t="s">
        <v>32</v>
      </c>
      <c r="E1" t="s">
        <v>31</v>
      </c>
      <c r="F1" t="s">
        <v>30</v>
      </c>
      <c r="G1" t="s">
        <v>29</v>
      </c>
      <c r="H1" t="s">
        <v>28</v>
      </c>
    </row>
    <row r="2" spans="1:19" x14ac:dyDescent="0.25">
      <c r="A2" t="s">
        <v>27</v>
      </c>
      <c r="B2" s="10" t="s">
        <v>26</v>
      </c>
      <c r="D2" s="14">
        <v>3394</v>
      </c>
      <c r="E2" s="14">
        <v>18396</v>
      </c>
      <c r="F2" s="1">
        <f>SUM(C12:C35)</f>
        <v>7056.9529088000008</v>
      </c>
      <c r="G2">
        <f>MAX(F18:F21)</f>
        <v>434</v>
      </c>
      <c r="H2">
        <f>MAX(F27:F30)</f>
        <v>507</v>
      </c>
    </row>
    <row r="3" spans="1:19" x14ac:dyDescent="0.25">
      <c r="A3" t="s">
        <v>25</v>
      </c>
      <c r="B3" s="6">
        <v>40344</v>
      </c>
      <c r="F3" s="1">
        <f>SUM(D12:D107)</f>
        <v>3380.9972288000008</v>
      </c>
      <c r="G3">
        <f>INDEX(D18:D21,MATCH(G2,F18:F21,0))</f>
        <v>349</v>
      </c>
      <c r="H3">
        <f>INDEX(D27:D30,MATCH(H2,F27:F30,0))</f>
        <v>122</v>
      </c>
      <c r="I3" t="s">
        <v>24</v>
      </c>
      <c r="J3" t="s">
        <v>23</v>
      </c>
    </row>
    <row r="4" spans="1:19" x14ac:dyDescent="0.25">
      <c r="A4" t="s">
        <v>22</v>
      </c>
      <c r="B4" s="13">
        <v>0</v>
      </c>
      <c r="F4" s="1">
        <f>SUM(E12:E107)</f>
        <v>3675.95568</v>
      </c>
      <c r="G4">
        <f>VALUE(INDEX(E18:E21,MATCH(G2,F18:F21,0)))</f>
        <v>85</v>
      </c>
      <c r="H4">
        <f>VALUE(INDEX(E27:E30,MATCH(H2,F27:F30,0)))</f>
        <v>385</v>
      </c>
      <c r="I4" t="s">
        <v>21</v>
      </c>
    </row>
    <row r="5" spans="1:19" x14ac:dyDescent="0.25">
      <c r="A5" t="s">
        <v>20</v>
      </c>
      <c r="B5" s="12" t="s">
        <v>19</v>
      </c>
      <c r="F5" s="1">
        <f>SUM(F3:F4)</f>
        <v>7056.9529088000008</v>
      </c>
      <c r="G5">
        <f>SUM(G3:G4)</f>
        <v>434</v>
      </c>
      <c r="H5">
        <f>SUM(H3:H4)</f>
        <v>507</v>
      </c>
      <c r="I5" t="s">
        <v>6</v>
      </c>
    </row>
    <row r="6" spans="1:19" x14ac:dyDescent="0.25">
      <c r="A6" t="s">
        <v>18</v>
      </c>
      <c r="B6" s="10" t="s">
        <v>17</v>
      </c>
      <c r="F6" t="str">
        <f>IF(F2&lt;&gt;F5,"Error", "")</f>
        <v/>
      </c>
      <c r="G6" t="str">
        <f>IF(G2&lt;&gt;G5,"Error", "")</f>
        <v/>
      </c>
      <c r="H6" t="str">
        <f>IF(H2&lt;&gt;H5,"Error", "")</f>
        <v/>
      </c>
    </row>
    <row r="7" spans="1:19" x14ac:dyDescent="0.25">
      <c r="A7" t="s">
        <v>16</v>
      </c>
      <c r="B7" s="11" t="s">
        <v>15</v>
      </c>
    </row>
    <row r="8" spans="1:19" x14ac:dyDescent="0.25">
      <c r="A8" t="s">
        <v>14</v>
      </c>
      <c r="B8" t="s">
        <v>13</v>
      </c>
      <c r="C8" t="s">
        <v>12</v>
      </c>
      <c r="D8" t="s">
        <v>11</v>
      </c>
    </row>
    <row r="9" spans="1:19" x14ac:dyDescent="0.25">
      <c r="A9" t="s">
        <v>10</v>
      </c>
      <c r="B9" s="10" t="s">
        <v>9</v>
      </c>
    </row>
    <row r="10" spans="1:19" x14ac:dyDescent="0.25">
      <c r="C10" s="9"/>
    </row>
    <row r="11" spans="1:19" x14ac:dyDescent="0.25">
      <c r="A11" s="7" t="s">
        <v>8</v>
      </c>
      <c r="B11" s="7" t="s">
        <v>7</v>
      </c>
      <c r="C11" s="8" t="s">
        <v>6</v>
      </c>
      <c r="D11" s="7" t="s">
        <v>5</v>
      </c>
      <c r="E11" s="7" t="s">
        <v>4</v>
      </c>
      <c r="F11" s="7" t="s">
        <v>3</v>
      </c>
      <c r="G11" s="7" t="s">
        <v>2</v>
      </c>
      <c r="M11" s="6"/>
      <c r="N11" s="6"/>
      <c r="O11" s="6"/>
      <c r="Q11" s="6"/>
      <c r="R11" s="6"/>
      <c r="S11" s="6"/>
    </row>
    <row r="12" spans="1:19" x14ac:dyDescent="0.25">
      <c r="A12" s="4" t="s">
        <v>0</v>
      </c>
      <c r="B12" s="3">
        <v>0</v>
      </c>
      <c r="C12" s="2">
        <f>D12+E12</f>
        <v>91.016396800000038</v>
      </c>
      <c r="D12" s="2">
        <f>0.8*D13</f>
        <v>73.190604800000031</v>
      </c>
      <c r="E12" s="2">
        <f>0.8*E13</f>
        <v>17.825792000000007</v>
      </c>
      <c r="F12" s="2">
        <f>C12</f>
        <v>91.016396800000038</v>
      </c>
      <c r="G12" s="2"/>
    </row>
    <row r="13" spans="1:19" x14ac:dyDescent="0.25">
      <c r="A13" s="4" t="s">
        <v>0</v>
      </c>
      <c r="B13" s="3">
        <v>4.1666666666666664E-2</v>
      </c>
      <c r="C13" s="2">
        <f>D13+E13</f>
        <v>113.77049600000004</v>
      </c>
      <c r="D13" s="2">
        <f>0.8*D14</f>
        <v>91.488256000000035</v>
      </c>
      <c r="E13" s="2">
        <f>0.8*E14</f>
        <v>22.282240000000009</v>
      </c>
      <c r="F13" s="2">
        <f>C13</f>
        <v>113.77049600000004</v>
      </c>
      <c r="G13" s="2"/>
      <c r="J13" t="s">
        <v>1</v>
      </c>
    </row>
    <row r="14" spans="1:19" x14ac:dyDescent="0.25">
      <c r="A14" s="4" t="s">
        <v>0</v>
      </c>
      <c r="B14" s="3">
        <v>8.3333333333333301E-2</v>
      </c>
      <c r="C14" s="2">
        <f>D14+E14</f>
        <v>142.21312000000003</v>
      </c>
      <c r="D14" s="2">
        <f>0.8*D15</f>
        <v>114.36032000000003</v>
      </c>
      <c r="E14" s="2">
        <f>0.8*E15</f>
        <v>27.852800000000009</v>
      </c>
      <c r="F14" s="2">
        <f>C14</f>
        <v>142.21312000000003</v>
      </c>
      <c r="G14" s="1">
        <f>SUM(C12:C14)</f>
        <v>347.00001280000015</v>
      </c>
    </row>
    <row r="15" spans="1:19" x14ac:dyDescent="0.25">
      <c r="A15" s="4" t="s">
        <v>0</v>
      </c>
      <c r="B15" s="3">
        <v>0.125</v>
      </c>
      <c r="C15" s="2">
        <f>D15+E15</f>
        <v>177.76640000000003</v>
      </c>
      <c r="D15" s="2">
        <f>0.8*D16</f>
        <v>142.95040000000003</v>
      </c>
      <c r="E15" s="2">
        <f>0.8*E16</f>
        <v>34.81600000000001</v>
      </c>
      <c r="F15" s="2">
        <f>C15</f>
        <v>177.76640000000003</v>
      </c>
      <c r="G15" s="1">
        <f>SUM(C13:C15)</f>
        <v>433.75001600000007</v>
      </c>
    </row>
    <row r="16" spans="1:19" x14ac:dyDescent="0.25">
      <c r="A16" s="4" t="s">
        <v>0</v>
      </c>
      <c r="B16" s="3">
        <v>0.16666666666666699</v>
      </c>
      <c r="C16" s="2">
        <f>D16+E16</f>
        <v>222.20800000000003</v>
      </c>
      <c r="D16" s="2">
        <f>0.8*D17</f>
        <v>178.68800000000002</v>
      </c>
      <c r="E16" s="2">
        <f>0.8*E17</f>
        <v>43.52000000000001</v>
      </c>
      <c r="F16" s="2">
        <f>C16</f>
        <v>222.20800000000003</v>
      </c>
      <c r="G16" s="1">
        <f>SUM(C14:C16)</f>
        <v>542.18752000000018</v>
      </c>
    </row>
    <row r="17" spans="1:7" x14ac:dyDescent="0.25">
      <c r="A17" s="4" t="s">
        <v>0</v>
      </c>
      <c r="B17" s="3">
        <v>0.20833333333333301</v>
      </c>
      <c r="C17" s="2">
        <f>D17+E17</f>
        <v>277.76</v>
      </c>
      <c r="D17" s="2">
        <f>0.8*D18</f>
        <v>223.36</v>
      </c>
      <c r="E17" s="2">
        <f>0.8*E18</f>
        <v>54.400000000000006</v>
      </c>
      <c r="F17" s="2">
        <f>C17</f>
        <v>277.76</v>
      </c>
      <c r="G17" s="1">
        <f>SUM(C15:C17)</f>
        <v>677.73440000000005</v>
      </c>
    </row>
    <row r="18" spans="1:7" x14ac:dyDescent="0.25">
      <c r="A18" s="4" t="s">
        <v>0</v>
      </c>
      <c r="B18" s="3">
        <v>0.25</v>
      </c>
      <c r="C18" s="2">
        <f>D18+E18</f>
        <v>347.2</v>
      </c>
      <c r="D18" s="2">
        <f>0.8*D19</f>
        <v>279.2</v>
      </c>
      <c r="E18" s="2">
        <f>0.8*E19</f>
        <v>68</v>
      </c>
      <c r="F18" s="2">
        <f>C18</f>
        <v>347.2</v>
      </c>
      <c r="G18" s="1">
        <f>SUM(C16:C18)</f>
        <v>847.16800000000001</v>
      </c>
    </row>
    <row r="19" spans="1:7" x14ac:dyDescent="0.25">
      <c r="A19" s="4" t="s">
        <v>0</v>
      </c>
      <c r="B19" s="3">
        <v>0.29166666666666702</v>
      </c>
      <c r="C19" s="2">
        <f>D19+E19</f>
        <v>434</v>
      </c>
      <c r="D19" s="5">
        <v>349</v>
      </c>
      <c r="E19" s="5">
        <v>85</v>
      </c>
      <c r="F19" s="2">
        <f>C19</f>
        <v>434</v>
      </c>
      <c r="G19" s="1">
        <f>SUM(C17:C19)</f>
        <v>1058.96</v>
      </c>
    </row>
    <row r="20" spans="1:7" x14ac:dyDescent="0.25">
      <c r="A20" s="4" t="s">
        <v>0</v>
      </c>
      <c r="B20" s="3">
        <v>0.33333333333333298</v>
      </c>
      <c r="C20" s="2">
        <f>D20+E20</f>
        <v>371</v>
      </c>
      <c r="D20" s="5">
        <v>239</v>
      </c>
      <c r="E20" s="5">
        <v>132</v>
      </c>
      <c r="F20" s="2">
        <f>C20</f>
        <v>371</v>
      </c>
      <c r="G20" s="1">
        <f>SUM(C18:C20)</f>
        <v>1152.2</v>
      </c>
    </row>
    <row r="21" spans="1:7" x14ac:dyDescent="0.25">
      <c r="A21" s="4" t="s">
        <v>0</v>
      </c>
      <c r="B21" s="3">
        <v>0.375</v>
      </c>
      <c r="C21" s="2">
        <f>D21+E21</f>
        <v>388</v>
      </c>
      <c r="D21" s="2">
        <f>($D$20-$D$24)/4+D22</f>
        <v>224.375</v>
      </c>
      <c r="E21" s="2">
        <f>(E$20-E$24)/4+E22</f>
        <v>163.625</v>
      </c>
      <c r="F21" s="2">
        <f>C21</f>
        <v>388</v>
      </c>
      <c r="G21" s="1">
        <f>SUM(C19:C21)</f>
        <v>1193</v>
      </c>
    </row>
    <row r="22" spans="1:7" x14ac:dyDescent="0.25">
      <c r="A22" s="4" t="s">
        <v>0</v>
      </c>
      <c r="B22" s="3">
        <v>0.41666666666666702</v>
      </c>
      <c r="C22" s="2">
        <f>D22+E22</f>
        <v>405</v>
      </c>
      <c r="D22" s="2">
        <f>($D$20-$D$24)/4+D23</f>
        <v>209.75</v>
      </c>
      <c r="E22" s="2">
        <f>(E$20-E$24)/4+E23</f>
        <v>195.25</v>
      </c>
      <c r="F22" s="2">
        <f>C22</f>
        <v>405</v>
      </c>
      <c r="G22" s="1">
        <f>SUM(C20:C22)</f>
        <v>1164</v>
      </c>
    </row>
    <row r="23" spans="1:7" x14ac:dyDescent="0.25">
      <c r="A23" s="4" t="s">
        <v>0</v>
      </c>
      <c r="B23" s="3">
        <v>0.45833333333333298</v>
      </c>
      <c r="C23" s="2">
        <f>D23+E23</f>
        <v>422</v>
      </c>
      <c r="D23" s="2">
        <f>(D$20-D$24)/4+D24</f>
        <v>195.125</v>
      </c>
      <c r="E23" s="2">
        <f>(E$20-E$24)/4+E24</f>
        <v>226.875</v>
      </c>
      <c r="F23" s="2">
        <f>C23</f>
        <v>422</v>
      </c>
      <c r="G23" s="1">
        <f>SUM(C21:C23)</f>
        <v>1215</v>
      </c>
    </row>
    <row r="24" spans="1:7" x14ac:dyDescent="0.25">
      <c r="A24" s="4" t="s">
        <v>0</v>
      </c>
      <c r="B24" s="3">
        <v>0.5</v>
      </c>
      <c r="C24" s="2">
        <f>D24+E24</f>
        <v>439</v>
      </c>
      <c r="D24" s="2">
        <f>AVERAGE(D20,D28)</f>
        <v>180.5</v>
      </c>
      <c r="E24" s="2">
        <f>AVERAGE(E20,E28)</f>
        <v>258.5</v>
      </c>
      <c r="F24" s="2">
        <f>C24</f>
        <v>439</v>
      </c>
      <c r="G24" s="1">
        <f>SUM(C22:C24)</f>
        <v>1266</v>
      </c>
    </row>
    <row r="25" spans="1:7" x14ac:dyDescent="0.25">
      <c r="A25" s="4" t="s">
        <v>0</v>
      </c>
      <c r="B25" s="3">
        <v>0.54166666666666696</v>
      </c>
      <c r="C25" s="2">
        <f>D25+E25</f>
        <v>456</v>
      </c>
      <c r="D25" s="2">
        <f>D24-(D$20-D$24)/4</f>
        <v>165.875</v>
      </c>
      <c r="E25" s="2">
        <f>E24-(E$20-E$24)/4</f>
        <v>290.125</v>
      </c>
      <c r="F25" s="2">
        <f>C25</f>
        <v>456</v>
      </c>
      <c r="G25" s="1">
        <f>SUM(C23:C25)</f>
        <v>1317</v>
      </c>
    </row>
    <row r="26" spans="1:7" x14ac:dyDescent="0.25">
      <c r="A26" s="4" t="s">
        <v>0</v>
      </c>
      <c r="B26" s="3">
        <v>0.58333333333333304</v>
      </c>
      <c r="C26" s="2">
        <f>D26+E26</f>
        <v>473</v>
      </c>
      <c r="D26" s="2">
        <f>D25-($D$20-$D$24)/4</f>
        <v>151.25</v>
      </c>
      <c r="E26" s="2">
        <f>E25-(E$20-E$24)/4</f>
        <v>321.75</v>
      </c>
      <c r="F26" s="2">
        <f>C26</f>
        <v>473</v>
      </c>
      <c r="G26" s="1">
        <f>SUM(C24:C26)</f>
        <v>1368</v>
      </c>
    </row>
    <row r="27" spans="1:7" x14ac:dyDescent="0.25">
      <c r="A27" s="4" t="s">
        <v>0</v>
      </c>
      <c r="B27" s="3">
        <v>0.625</v>
      </c>
      <c r="C27" s="2">
        <f>D27+E27</f>
        <v>490</v>
      </c>
      <c r="D27" s="2">
        <f>D26-($D$20-$D$24)/4</f>
        <v>136.625</v>
      </c>
      <c r="E27" s="2">
        <f>E26-(E$20-E$24)/4</f>
        <v>353.375</v>
      </c>
      <c r="F27" s="2">
        <f>C27</f>
        <v>490</v>
      </c>
      <c r="G27" s="1">
        <f>SUM(C25:C27)</f>
        <v>1419</v>
      </c>
    </row>
    <row r="28" spans="1:7" x14ac:dyDescent="0.25">
      <c r="A28" s="4" t="s">
        <v>0</v>
      </c>
      <c r="B28" s="3">
        <v>0.66666666666666696</v>
      </c>
      <c r="C28" s="2">
        <f>D28+E28</f>
        <v>507</v>
      </c>
      <c r="D28" s="5">
        <v>122</v>
      </c>
      <c r="E28" s="5">
        <v>385</v>
      </c>
      <c r="F28" s="2">
        <f>C28</f>
        <v>507</v>
      </c>
      <c r="G28" s="1">
        <f>SUM(C26:C28)</f>
        <v>1470</v>
      </c>
    </row>
    <row r="29" spans="1:7" x14ac:dyDescent="0.25">
      <c r="A29" s="4" t="s">
        <v>0</v>
      </c>
      <c r="B29" s="3">
        <v>0.70833333333333304</v>
      </c>
      <c r="C29" s="2">
        <f>D29+E29</f>
        <v>329</v>
      </c>
      <c r="D29" s="5">
        <v>77</v>
      </c>
      <c r="E29" s="5">
        <v>252</v>
      </c>
      <c r="F29" s="2">
        <f>C29</f>
        <v>329</v>
      </c>
      <c r="G29" s="1">
        <f>SUM(C27:C29)</f>
        <v>1326</v>
      </c>
    </row>
    <row r="30" spans="1:7" x14ac:dyDescent="0.25">
      <c r="A30" s="4" t="s">
        <v>0</v>
      </c>
      <c r="B30" s="3">
        <v>0.75</v>
      </c>
      <c r="C30" s="2">
        <f>D30+E30</f>
        <v>263.20000000000005</v>
      </c>
      <c r="D30" s="2">
        <f>D29*0.8</f>
        <v>61.6</v>
      </c>
      <c r="E30" s="2">
        <f>E29*0.8</f>
        <v>201.60000000000002</v>
      </c>
      <c r="F30" s="2">
        <f>C30</f>
        <v>263.20000000000005</v>
      </c>
      <c r="G30" s="1">
        <f>SUM(C28:C30)</f>
        <v>1099.2</v>
      </c>
    </row>
    <row r="31" spans="1:7" x14ac:dyDescent="0.25">
      <c r="A31" s="4" t="s">
        <v>0</v>
      </c>
      <c r="B31" s="3">
        <v>0.79166666666666696</v>
      </c>
      <c r="C31" s="2">
        <f>D31+E31</f>
        <v>210.56000000000003</v>
      </c>
      <c r="D31" s="2">
        <f>D30*0.8</f>
        <v>49.28</v>
      </c>
      <c r="E31" s="2">
        <f>E30*0.8</f>
        <v>161.28000000000003</v>
      </c>
      <c r="F31" s="2">
        <f>C31</f>
        <v>210.56000000000003</v>
      </c>
      <c r="G31" s="1">
        <f>SUM(C29:C31)</f>
        <v>802.7600000000001</v>
      </c>
    </row>
    <row r="32" spans="1:7" x14ac:dyDescent="0.25">
      <c r="A32" s="4" t="s">
        <v>0</v>
      </c>
      <c r="B32" s="3">
        <v>0.83333333333333304</v>
      </c>
      <c r="C32" s="2">
        <f>D32+E32</f>
        <v>168.44800000000004</v>
      </c>
      <c r="D32" s="2">
        <f>D31*0.8</f>
        <v>39.424000000000007</v>
      </c>
      <c r="E32" s="2">
        <f>E31*0.8</f>
        <v>129.02400000000003</v>
      </c>
      <c r="F32" s="2">
        <f>C32</f>
        <v>168.44800000000004</v>
      </c>
      <c r="G32" s="1">
        <f>SUM(C30:C32)</f>
        <v>642.20800000000008</v>
      </c>
    </row>
    <row r="33" spans="1:7" x14ac:dyDescent="0.25">
      <c r="A33" s="4" t="s">
        <v>0</v>
      </c>
      <c r="B33" s="3">
        <v>0.875</v>
      </c>
      <c r="C33" s="2">
        <f>D33+E33</f>
        <v>134.75840000000005</v>
      </c>
      <c r="D33" s="2">
        <f>D32*0.8</f>
        <v>31.539200000000008</v>
      </c>
      <c r="E33" s="2">
        <f>E32*0.8</f>
        <v>103.21920000000003</v>
      </c>
      <c r="F33" s="2">
        <f>C33</f>
        <v>134.75840000000005</v>
      </c>
      <c r="G33" s="1">
        <f>SUM(C31:C33)</f>
        <v>513.76640000000009</v>
      </c>
    </row>
    <row r="34" spans="1:7" x14ac:dyDescent="0.25">
      <c r="A34" s="4" t="s">
        <v>0</v>
      </c>
      <c r="B34" s="3">
        <v>0.91666666666666696</v>
      </c>
      <c r="C34" s="2">
        <f>D34+E34</f>
        <v>107.80672000000004</v>
      </c>
      <c r="D34" s="2">
        <f>D33*0.8</f>
        <v>25.231360000000009</v>
      </c>
      <c r="E34" s="2">
        <f>E33*0.8</f>
        <v>82.575360000000032</v>
      </c>
      <c r="F34" s="2">
        <f>C34</f>
        <v>107.80672000000004</v>
      </c>
      <c r="G34" s="1">
        <f>SUM(C32:C34)</f>
        <v>411.01312000000013</v>
      </c>
    </row>
    <row r="35" spans="1:7" x14ac:dyDescent="0.25">
      <c r="A35" s="4" t="s">
        <v>0</v>
      </c>
      <c r="B35" s="3">
        <v>0.95833333333333304</v>
      </c>
      <c r="C35" s="2">
        <f>D35+E35</f>
        <v>86.245376000000036</v>
      </c>
      <c r="D35" s="2">
        <f>D34*0.8</f>
        <v>20.185088000000007</v>
      </c>
      <c r="E35" s="2">
        <f>E34*0.8</f>
        <v>66.060288000000028</v>
      </c>
      <c r="F35" s="2">
        <f>C35</f>
        <v>86.245376000000036</v>
      </c>
      <c r="G35" s="1">
        <f>SUM(C33:C35)</f>
        <v>328.81049600000011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Vol59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2018-05-24T22:00:25Z</dcterms:created>
  <dcterms:modified xsi:type="dcterms:W3CDTF">2018-05-24T22:01:00Z</dcterms:modified>
</cp:coreProperties>
</file>